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85" documentId="8_{1FEC12FB-995A-471F-8375-D46F3BCBB700}" xr6:coauthVersionLast="47" xr6:coauthVersionMax="47" xr10:uidLastSave="{55552CC2-428E-4166-8CFF-A1999440F6E8}"/>
  <workbookProtection workbookAlgorithmName="SHA-512" workbookHashValue="hE3CLsY9W4uzpma5LwOGmdZ+0aU8m/57f3ANG4eeLOBh7uS/E5ftjXuV0sJvxXg+0eln9tO3pXewXvKrHidPBw==" workbookSaltValue="njLDhYMsef0VZjhet+UH+Q==" workbookSpinCount="100000" lockStructure="1"/>
  <bookViews>
    <workbookView xWindow="-110" yWindow="-110" windowWidth="19420" windowHeight="11500" xr2:uid="{00000000-000D-0000-FFFF-FFFF00000000}"/>
  </bookViews>
  <sheets>
    <sheet name="ISP" sheetId="1" r:id="rId1"/>
    <sheet name="Blad1" sheetId="2" state="hidden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7" i="1" l="1"/>
  <c r="U5" i="1"/>
  <c r="B24" i="1"/>
  <c r="B32" i="1"/>
  <c r="B31" i="1"/>
  <c r="J42" i="1"/>
  <c r="J38" i="1"/>
  <c r="J40" i="1"/>
  <c r="J39" i="1"/>
  <c r="J41" i="1"/>
  <c r="D38" i="1"/>
  <c r="D39" i="1"/>
  <c r="D42" i="1"/>
  <c r="D41" i="1"/>
  <c r="D40" i="1"/>
  <c r="K38" i="1"/>
  <c r="E38" i="1"/>
  <c r="D34" i="1"/>
  <c r="J34" i="1"/>
  <c r="J25" i="1"/>
  <c r="D25" i="1"/>
  <c r="U7" i="1"/>
  <c r="U6" i="1"/>
  <c r="U4" i="1"/>
  <c r="E30" i="1"/>
  <c r="Q27" i="1"/>
  <c r="Q15" i="1"/>
  <c r="K21" i="1"/>
  <c r="E32" i="1"/>
  <c r="E31" i="1"/>
  <c r="K33" i="1"/>
  <c r="Q4" i="1"/>
  <c r="Q5" i="1"/>
  <c r="J33" i="1"/>
  <c r="I33" i="1"/>
  <c r="D32" i="1"/>
  <c r="D31" i="1"/>
  <c r="D30" i="1"/>
  <c r="C32" i="1"/>
  <c r="C31" i="1"/>
  <c r="C30" i="1"/>
  <c r="J21" i="1"/>
  <c r="I21" i="1"/>
  <c r="J13" i="1"/>
  <c r="P4" i="1"/>
  <c r="Q31" i="1"/>
  <c r="Q30" i="1"/>
  <c r="Q29" i="1"/>
  <c r="Q28" i="1"/>
  <c r="Q19" i="1"/>
  <c r="Q18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<sst xmlns="http://schemas.openxmlformats.org/spreadsheetml/2006/main" count="173" uniqueCount="104">
  <si>
    <t>VERKORT TRAJECT SRW na PBA TOEGEPASTE PSYCHOLOGIE --&gt; STC: annick.desair@ucll.be - 93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</si>
  <si>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</si>
  <si>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</si>
  <si>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</si>
  <si>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</si>
  <si>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</si>
  <si>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</si>
  <si>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</si>
  <si>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</si>
  <si>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</si>
  <si>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</si>
  <si>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</si>
  <si>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</si>
  <si>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</si>
  <si>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</si>
  <si>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</si>
  <si>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</si>
  <si>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</si>
  <si>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</si>
  <si>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</si>
  <si>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</si>
  <si>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</si>
  <si>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</si>
  <si>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</si>
  <si>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</si>
  <si>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</si>
  <si>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</si>
  <si>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</si>
  <si>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</si>
  <si>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</si>
  <si>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</si>
  <si>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</si>
  <si>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</si>
  <si>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</si>
  <si>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>Inleiding tot jeugdhulp **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</si>
  <si>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</si>
  <si>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</si>
  <si>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</si>
  <si>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</si>
  <si>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</si>
  <si>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</si>
  <si>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</si>
  <si>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</si>
  <si>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</si>
  <si>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</si>
  <si>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</si>
  <si>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</si>
  <si>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</si>
  <si>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</si>
  <si>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</si>
  <si>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</si>
  <si>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</si>
  <si>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</si>
  <si>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</si>
  <si>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</si>
  <si>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</si>
  <si>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</si>
  <si>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</t>
  </si>
  <si>
    <t>MBR66A</t>
  </si>
  <si>
    <t xml:space="preserve">Complexe opvoedingssit II </t>
  </si>
  <si>
    <t>Creativiteit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</si>
  <si>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</si>
  <si>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</si>
  <si>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</si>
  <si>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</si>
  <si>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</si>
  <si>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</si>
  <si>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</si>
  <si>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</si>
  <si>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</si>
  <si>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</si>
  <si>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</si>
  <si>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</si>
  <si>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</si>
  <si>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</si>
  <si>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</si>
  <si>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</si>
  <si>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</si>
  <si>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</si>
  <si>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</si>
  <si>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</si>
  <si>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</si>
  <si>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Inleiding in SRW</t>
  </si>
  <si>
    <t>Opleidingsfase 3</t>
  </si>
  <si>
    <t>MBR44A</t>
  </si>
  <si>
    <t>Communicatie met gezinnen</t>
  </si>
  <si>
    <t>MBR18A</t>
  </si>
  <si>
    <t>Sociale ethiek SRW</t>
  </si>
  <si>
    <t>MBR79A</t>
  </si>
  <si>
    <t xml:space="preserve">Bachelorproject deel I* </t>
  </si>
  <si>
    <t>VerdiepingsOPO *</t>
  </si>
  <si>
    <t>MBR07A</t>
  </si>
  <si>
    <t>Beroepspraktijk III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</si>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</sst>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5" fillId="11" borderId="1" xfId="0" applyFont="1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3" fillId="0" borderId="0" xfId="0" applyFont="1"/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2" borderId="0" xfId="0" applyFill="1" applyAlignment="1">
      <alignment horizontal="center" vertical="center" textRotation="90" wrapText="1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12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</cellXfs>
  <cellStyles count="1">
    <cellStyle name="Standaard" xfId="0" builtinId="0"/>
  </cellStyles>
  <dxfs count="233"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8" zoomScaleNormal="10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600000000000001">
      <c r="A1" s="110" t="s">
        <v>0</v>
      </c>
    </row>
    <row r="2" spans="1:30">
      <c r="B2" s="116" t="s">
        <v>1</v>
      </c>
      <c r="C2" s="116"/>
      <c r="D2" s="4" t="s">
        <v>2</v>
      </c>
      <c r="E2" s="4" t="s">
        <v>3</v>
      </c>
      <c r="F2" s="4" t="s">
        <v>4</v>
      </c>
      <c r="G2" s="4" t="s">
        <v>5</v>
      </c>
      <c r="H2" s="116" t="s">
        <v>6</v>
      </c>
      <c r="I2" s="116"/>
      <c r="J2" s="4" t="s">
        <v>2</v>
      </c>
      <c r="K2" s="4" t="s">
        <v>3</v>
      </c>
      <c r="L2" s="76" t="s">
        <v>4</v>
      </c>
      <c r="M2" s="76" t="s">
        <v>5</v>
      </c>
      <c r="N2" s="127" t="s">
        <v>7</v>
      </c>
      <c r="O2" s="128"/>
      <c r="P2" s="128"/>
      <c r="Q2" s="129"/>
      <c r="R2" s="127" t="s">
        <v>8</v>
      </c>
      <c r="S2" s="128"/>
      <c r="T2" s="128"/>
      <c r="U2" s="129"/>
      <c r="V2" s="41" t="s">
        <v>9</v>
      </c>
      <c r="W2" s="41" t="s">
        <v>10</v>
      </c>
      <c r="X2" s="41" t="s">
        <v>11</v>
      </c>
      <c r="Y2" s="41" t="s">
        <v>12</v>
      </c>
      <c r="Z2" s="127" t="s">
        <v>13</v>
      </c>
      <c r="AA2" s="128"/>
      <c r="AB2" s="128"/>
      <c r="AC2" s="128"/>
      <c r="AD2" s="129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3"/>
      <c r="S3" s="72"/>
      <c r="T3" s="73" t="s">
        <v>14</v>
      </c>
      <c r="U3" s="71">
        <f>Q4+Q15+Q27</f>
        <v>87</v>
      </c>
      <c r="V3" s="121"/>
      <c r="W3" s="121"/>
      <c r="X3" s="121"/>
      <c r="Y3" s="100"/>
      <c r="Z3" s="130"/>
      <c r="AA3" s="131"/>
      <c r="AB3" s="131"/>
      <c r="AC3" s="131"/>
      <c r="AD3" s="132"/>
    </row>
    <row r="4" spans="1:30">
      <c r="A4" s="119" t="s">
        <v>15</v>
      </c>
      <c r="B4" s="9" t="s">
        <v>16</v>
      </c>
      <c r="C4" s="38" t="s">
        <v>17</v>
      </c>
      <c r="D4" s="39"/>
      <c r="E4" s="144"/>
      <c r="F4" s="144"/>
      <c r="G4" s="144"/>
      <c r="H4" s="144"/>
      <c r="I4" s="40"/>
      <c r="J4" s="3">
        <v>8</v>
      </c>
      <c r="K4" s="111" t="s">
        <v>14</v>
      </c>
      <c r="L4" s="112"/>
      <c r="M4" s="37"/>
      <c r="N4" s="77"/>
      <c r="O4" s="68"/>
      <c r="P4" s="69" t="str">
        <f>T3</f>
        <v>Behaald</v>
      </c>
      <c r="Q4" s="70">
        <f>((SUMIF(E5:E11,T3,D5:D11))+(SUMIF(K4:K9,T3,J4:J9)))</f>
        <v>45</v>
      </c>
      <c r="R4" s="75"/>
      <c r="S4" s="124" t="s">
        <v>18</v>
      </c>
      <c r="T4" s="49" t="s">
        <v>19</v>
      </c>
      <c r="U4" s="50">
        <f>(SUMIF(E5:E11,T4,D5:D11)+SUMIF(K4:K9,T4,J4:J9)+SUMIF(E15:E23,T4,D15:D23)+SUMIF(K15:K20,T4,J15:J20)+SUMIF(E27:E29,T4,D27:D29)+SUMIF(K27:K32,T4,J27:J32))</f>
        <v>0</v>
      </c>
      <c r="V4" s="122"/>
      <c r="W4" s="122"/>
      <c r="X4" s="122"/>
      <c r="Y4" s="101" t="s">
        <v>20</v>
      </c>
      <c r="Z4" s="133"/>
      <c r="AA4" s="134"/>
      <c r="AB4" s="134"/>
      <c r="AC4" s="134"/>
      <c r="AD4" s="135"/>
    </row>
    <row r="5" spans="1:30">
      <c r="A5" s="119"/>
      <c r="B5" s="9" t="s">
        <v>21</v>
      </c>
      <c r="C5" s="20" t="s">
        <v>22</v>
      </c>
      <c r="D5" s="3">
        <v>4</v>
      </c>
      <c r="E5" s="111" t="s">
        <v>14</v>
      </c>
      <c r="F5" s="112"/>
      <c r="G5" s="94"/>
      <c r="H5" s="15" t="s">
        <v>23</v>
      </c>
      <c r="I5" s="31" t="s">
        <v>24</v>
      </c>
      <c r="J5" s="107">
        <v>3</v>
      </c>
      <c r="K5" s="111" t="s">
        <v>14</v>
      </c>
      <c r="L5" s="112"/>
      <c r="M5" s="37"/>
      <c r="N5" s="125"/>
      <c r="O5" s="126" t="s">
        <v>18</v>
      </c>
      <c r="P5" s="50" t="str">
        <f>T4</f>
        <v>2023-2024</v>
      </c>
      <c r="Q5" s="63">
        <f>((SUMIF(E5:E11,T4,D5:D11))+(SUMIF(K4:K9,T4,J4:J9)))</f>
        <v>0</v>
      </c>
      <c r="R5" s="48"/>
      <c r="S5" s="124"/>
      <c r="T5" s="52" t="s">
        <v>25</v>
      </c>
      <c r="U5" s="53">
        <f>(SUMIF(E5:E11,T5,D5:D11)+SUMIF(K4:K9,T5,J4:J9)+SUMIF(E15:E24,T5,D15:D24)+SUMIF(K15:K20,T5,J15:J20)+SUMIF(E27:E29,T5,D27:D29)+SUMIF(K27:K32,T5,J27:J32))</f>
        <v>0</v>
      </c>
      <c r="V5" s="122"/>
      <c r="W5" s="122"/>
      <c r="X5" s="122"/>
      <c r="Y5" s="101" t="s">
        <v>26</v>
      </c>
      <c r="Z5" s="133"/>
      <c r="AA5" s="134"/>
      <c r="AB5" s="134"/>
      <c r="AC5" s="134"/>
      <c r="AD5" s="135"/>
    </row>
    <row r="6" spans="1:30">
      <c r="A6" s="119"/>
      <c r="B6" s="9" t="s">
        <v>27</v>
      </c>
      <c r="C6" s="23" t="s">
        <v>28</v>
      </c>
      <c r="D6" s="3">
        <v>3</v>
      </c>
      <c r="E6" s="111" t="s">
        <v>14</v>
      </c>
      <c r="F6" s="112"/>
      <c r="G6" s="94"/>
      <c r="H6" s="81" t="s">
        <v>29</v>
      </c>
      <c r="I6" s="29" t="s">
        <v>30</v>
      </c>
      <c r="J6" s="3">
        <v>6</v>
      </c>
      <c r="K6" s="111" t="s">
        <v>14</v>
      </c>
      <c r="L6" s="112"/>
      <c r="M6" s="37"/>
      <c r="N6" s="125"/>
      <c r="O6" s="126"/>
      <c r="P6" s="53" t="str">
        <f>T5</f>
        <v>2024-2025</v>
      </c>
      <c r="Q6" s="64">
        <f>((SUMIF(E5:E11,T5,D5:D11))+(SUMIF(K4:K9,T5,J4:J9)))</f>
        <v>0</v>
      </c>
      <c r="R6" s="48"/>
      <c r="S6" s="124"/>
      <c r="T6" s="54" t="s">
        <v>31</v>
      </c>
      <c r="U6" s="55">
        <f>(SUMIF(E5:E11,T6,D5:D11)+SUMIF(K4:K9,T6,J4:J9)+SUMIF(E15:E23,T6,D15:D23)+SUMIF(K15:K20,T6,J15:J20)+SUMIF(E27:E29,T6,D27:D29)+SUMIF(K27:K32,T6,J27:J32))</f>
        <v>36</v>
      </c>
      <c r="V6" s="122"/>
      <c r="W6" s="122"/>
      <c r="X6" s="122"/>
      <c r="Y6" s="101" t="s">
        <v>32</v>
      </c>
      <c r="Z6" s="133"/>
      <c r="AA6" s="134"/>
      <c r="AB6" s="134"/>
      <c r="AC6" s="134"/>
      <c r="AD6" s="135"/>
    </row>
    <row r="7" spans="1:30">
      <c r="A7" s="119"/>
      <c r="B7" s="9" t="s">
        <v>33</v>
      </c>
      <c r="C7" s="20" t="s">
        <v>34</v>
      </c>
      <c r="D7" s="107">
        <v>0</v>
      </c>
      <c r="E7" s="111" t="s">
        <v>14</v>
      </c>
      <c r="F7" s="112"/>
      <c r="G7" s="94"/>
      <c r="H7" s="81" t="s">
        <v>35</v>
      </c>
      <c r="I7" s="21" t="s">
        <v>36</v>
      </c>
      <c r="J7" s="3">
        <v>6</v>
      </c>
      <c r="K7" s="111" t="s">
        <v>14</v>
      </c>
      <c r="L7" s="112"/>
      <c r="M7" s="37"/>
      <c r="N7" s="125"/>
      <c r="O7" s="126"/>
      <c r="P7" s="55" t="str">
        <f>T6</f>
        <v>2025-2026</v>
      </c>
      <c r="Q7" s="65">
        <f>((SUMIF(E5:E11,T6,D5:D11))+(SUMIF(K4:K9,T6,J4:J9)))</f>
        <v>6</v>
      </c>
      <c r="R7" s="48"/>
      <c r="S7" s="124"/>
      <c r="T7" s="56" t="s">
        <v>37</v>
      </c>
      <c r="U7" s="57">
        <f>(SUMIF(E5:E11,T7,D5:D11)+SUMIF(K4:K9,T7,J4:J9)+SUMIF(E15:E23,T7,D15:D23)+SUMIF(K15:K20,T7,J15:J20)+SUMIF(E27:E29,T7,D27:D29)+SUMIF(K27:K32,T7,J27:J32))</f>
        <v>51</v>
      </c>
      <c r="V7" s="123"/>
      <c r="W7" s="123"/>
      <c r="X7" s="123"/>
      <c r="Y7" s="102"/>
      <c r="Z7" s="136"/>
      <c r="AA7" s="137"/>
      <c r="AB7" s="137"/>
      <c r="AC7" s="137"/>
      <c r="AD7" s="138"/>
    </row>
    <row r="8" spans="1:30">
      <c r="A8" s="119"/>
      <c r="B8" s="9" t="s">
        <v>38</v>
      </c>
      <c r="C8" s="21" t="s">
        <v>39</v>
      </c>
      <c r="D8" s="3">
        <v>3</v>
      </c>
      <c r="E8" s="111" t="s">
        <v>14</v>
      </c>
      <c r="F8" s="112"/>
      <c r="G8" s="94"/>
      <c r="H8" s="81" t="s">
        <v>40</v>
      </c>
      <c r="I8" s="25" t="s">
        <v>41</v>
      </c>
      <c r="J8" s="3">
        <v>3</v>
      </c>
      <c r="K8" s="111" t="s">
        <v>14</v>
      </c>
      <c r="L8" s="112"/>
      <c r="M8" s="37"/>
      <c r="N8" s="125"/>
      <c r="O8" s="126"/>
      <c r="P8" s="57" t="str">
        <f>T7</f>
        <v>2026-2027</v>
      </c>
      <c r="Q8" s="66">
        <f>((SUMIF(E5:E11,T7,D5:D11))+(SUMIF(K4:K9,T7,J4:J9)))</f>
        <v>0</v>
      </c>
      <c r="R8" s="48"/>
      <c r="S8" s="48"/>
    </row>
    <row r="9" spans="1:30">
      <c r="A9" s="119"/>
      <c r="B9" s="9" t="s">
        <v>42</v>
      </c>
      <c r="C9" s="20" t="s">
        <v>43</v>
      </c>
      <c r="D9" s="3">
        <v>6</v>
      </c>
      <c r="E9" s="111" t="s">
        <v>31</v>
      </c>
      <c r="F9" s="112"/>
      <c r="G9" s="94"/>
      <c r="H9" s="81" t="s">
        <v>44</v>
      </c>
      <c r="I9" s="21" t="s">
        <v>45</v>
      </c>
      <c r="J9" s="3">
        <v>3</v>
      </c>
      <c r="K9" s="111" t="s">
        <v>14</v>
      </c>
      <c r="L9" s="112"/>
      <c r="M9" s="37"/>
      <c r="N9" s="78"/>
      <c r="O9" s="48"/>
      <c r="P9" s="48"/>
      <c r="Q9" s="51"/>
      <c r="R9" s="48"/>
      <c r="S9" s="48"/>
    </row>
    <row r="10" spans="1:30">
      <c r="A10" s="119"/>
      <c r="B10" s="9" t="s">
        <v>46</v>
      </c>
      <c r="C10" s="20" t="s">
        <v>47</v>
      </c>
      <c r="D10" s="3">
        <v>3</v>
      </c>
      <c r="E10" s="111" t="s">
        <v>14</v>
      </c>
      <c r="F10" s="112"/>
      <c r="G10" s="94"/>
      <c r="H10" s="15"/>
      <c r="I10" s="16"/>
      <c r="J10" s="3"/>
      <c r="K10" s="114"/>
      <c r="L10" s="145"/>
      <c r="M10" s="3"/>
      <c r="N10" s="78"/>
      <c r="O10" s="48"/>
      <c r="P10" s="48"/>
      <c r="Q10" s="51"/>
      <c r="R10" s="48"/>
      <c r="S10" s="48"/>
    </row>
    <row r="11" spans="1:30">
      <c r="A11" s="119"/>
      <c r="B11" s="9" t="s">
        <v>48</v>
      </c>
      <c r="C11" s="26" t="s">
        <v>49</v>
      </c>
      <c r="D11" s="3">
        <v>3</v>
      </c>
      <c r="E11" s="111" t="s">
        <v>14</v>
      </c>
      <c r="F11" s="112"/>
      <c r="G11" s="94"/>
      <c r="H11" s="15"/>
      <c r="I11" s="14"/>
      <c r="J11" s="3"/>
      <c r="K11" s="82"/>
      <c r="L11" s="83"/>
      <c r="M11" s="15"/>
      <c r="N11" s="78"/>
      <c r="O11" s="48"/>
      <c r="P11" s="48"/>
      <c r="Q11" s="51"/>
      <c r="R11" s="48"/>
      <c r="S11" s="48"/>
    </row>
    <row r="12" spans="1:30">
      <c r="A12" s="119"/>
      <c r="B12" s="120" t="s">
        <v>8</v>
      </c>
      <c r="C12" s="120"/>
      <c r="D12" s="36">
        <f>SUM(D5:D11)</f>
        <v>22</v>
      </c>
      <c r="E12" s="117"/>
      <c r="F12" s="118"/>
      <c r="G12" s="96"/>
      <c r="H12" s="120" t="s">
        <v>8</v>
      </c>
      <c r="I12" s="120"/>
      <c r="J12" s="36">
        <f>J5+J6+J7+J8+J9</f>
        <v>21</v>
      </c>
      <c r="K12" s="117"/>
      <c r="L12" s="118"/>
      <c r="M12" s="95"/>
      <c r="N12" s="79"/>
      <c r="Q12" s="58"/>
    </row>
    <row r="13" spans="1:30">
      <c r="A13" s="119"/>
      <c r="B13" s="120" t="s">
        <v>50</v>
      </c>
      <c r="C13" s="120"/>
      <c r="D13" s="120"/>
      <c r="E13" s="120"/>
      <c r="F13" s="120"/>
      <c r="G13" s="120"/>
      <c r="H13" s="120"/>
      <c r="I13" s="120"/>
      <c r="J13" s="17">
        <f>J4</f>
        <v>8</v>
      </c>
      <c r="K13" s="117"/>
      <c r="L13" s="118"/>
      <c r="M13" s="95"/>
      <c r="N13" s="80"/>
      <c r="O13" s="59"/>
      <c r="P13" s="59"/>
      <c r="Q13" s="60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>
      <c r="A15" s="119" t="s">
        <v>51</v>
      </c>
      <c r="B15" s="6" t="s">
        <v>52</v>
      </c>
      <c r="C15" s="24" t="s">
        <v>53</v>
      </c>
      <c r="D15" s="13">
        <v>3</v>
      </c>
      <c r="E15" s="111" t="s">
        <v>31</v>
      </c>
      <c r="F15" s="112"/>
      <c r="G15" s="94"/>
      <c r="H15" s="6" t="s">
        <v>54</v>
      </c>
      <c r="I15" s="25" t="s">
        <v>55</v>
      </c>
      <c r="J15" s="18">
        <v>3</v>
      </c>
      <c r="K15" s="111" t="s">
        <v>31</v>
      </c>
      <c r="L15" s="112"/>
      <c r="M15" s="37"/>
      <c r="N15" s="77"/>
      <c r="O15" s="68"/>
      <c r="P15" s="69" t="str">
        <f>T3</f>
        <v>Behaald</v>
      </c>
      <c r="Q15" s="70">
        <f>((SUMIF(E15:E23,T3,D15:D23))+(SUMIF(K15:K20,T3,J15:J20)))</f>
        <v>30</v>
      </c>
      <c r="R15" s="75"/>
      <c r="S15" s="48"/>
    </row>
    <row r="16" spans="1:30">
      <c r="A16" s="119"/>
      <c r="B16" s="6" t="s">
        <v>56</v>
      </c>
      <c r="C16" s="28" t="s">
        <v>57</v>
      </c>
      <c r="D16" s="13">
        <v>3</v>
      </c>
      <c r="E16" s="111" t="s">
        <v>14</v>
      </c>
      <c r="F16" s="112"/>
      <c r="G16" s="94"/>
      <c r="H16" s="6" t="s">
        <v>58</v>
      </c>
      <c r="I16" s="21" t="s">
        <v>59</v>
      </c>
      <c r="J16" s="3">
        <v>6</v>
      </c>
      <c r="K16" s="111" t="s">
        <v>31</v>
      </c>
      <c r="L16" s="112"/>
      <c r="M16" s="37"/>
      <c r="N16" s="125"/>
      <c r="O16" s="126" t="s">
        <v>18</v>
      </c>
      <c r="P16" s="50" t="str">
        <f>T4</f>
        <v>2023-2024</v>
      </c>
      <c r="Q16" s="63">
        <f>((SUMIF(E15:E23,T4,D15:D23))+(SUMIF(K15:K20,T4,J15:J20)))</f>
        <v>0</v>
      </c>
      <c r="R16" s="48"/>
      <c r="S16" s="48"/>
    </row>
    <row r="17" spans="1:21">
      <c r="A17" s="119"/>
      <c r="B17" s="6"/>
      <c r="C17" s="30" t="s">
        <v>60</v>
      </c>
      <c r="D17" s="108">
        <v>6</v>
      </c>
      <c r="E17" s="111" t="s">
        <v>31</v>
      </c>
      <c r="F17" s="112"/>
      <c r="G17" s="94"/>
      <c r="H17" s="6" t="s">
        <v>61</v>
      </c>
      <c r="I17" s="27" t="s">
        <v>62</v>
      </c>
      <c r="J17" s="3">
        <v>3</v>
      </c>
      <c r="K17" s="37" t="s">
        <v>14</v>
      </c>
      <c r="L17" s="98" t="s">
        <v>63</v>
      </c>
      <c r="M17" s="97"/>
      <c r="N17" s="125"/>
      <c r="O17" s="126"/>
      <c r="P17" s="53" t="str">
        <f>T5</f>
        <v>2024-2025</v>
      </c>
      <c r="Q17" s="64">
        <f>((SUMIF(E15:E24,T5,D15:D24))+(SUMIF(K15:K20,T5,J15:J20)))</f>
        <v>0</v>
      </c>
      <c r="R17" s="48"/>
      <c r="S17" s="48"/>
    </row>
    <row r="18" spans="1:21">
      <c r="A18" s="119"/>
      <c r="B18" s="6" t="s">
        <v>64</v>
      </c>
      <c r="C18" s="22" t="s">
        <v>65</v>
      </c>
      <c r="D18" s="13">
        <v>3</v>
      </c>
      <c r="E18" s="111" t="s">
        <v>14</v>
      </c>
      <c r="F18" s="112"/>
      <c r="G18" s="94"/>
      <c r="H18" s="6" t="s">
        <v>66</v>
      </c>
      <c r="I18" s="21" t="s">
        <v>67</v>
      </c>
      <c r="J18" s="3">
        <v>3</v>
      </c>
      <c r="K18" s="111" t="s">
        <v>31</v>
      </c>
      <c r="L18" s="112"/>
      <c r="M18" s="37"/>
      <c r="N18" s="125"/>
      <c r="O18" s="126"/>
      <c r="P18" s="55" t="str">
        <f>T6</f>
        <v>2025-2026</v>
      </c>
      <c r="Q18" s="65">
        <f>((SUMIF(E15:E23,T6,D15:D23))+(SUMIF(K15:K20,T6,J15:J20)))</f>
        <v>30</v>
      </c>
      <c r="R18" s="48"/>
      <c r="S18" s="48"/>
    </row>
    <row r="19" spans="1:21">
      <c r="A19" s="119"/>
      <c r="B19" s="6" t="s">
        <v>68</v>
      </c>
      <c r="C19" s="22" t="s">
        <v>69</v>
      </c>
      <c r="D19" s="13">
        <v>6</v>
      </c>
      <c r="E19" s="111" t="s">
        <v>31</v>
      </c>
      <c r="F19" s="112"/>
      <c r="G19" s="94"/>
      <c r="H19" s="6" t="s">
        <v>70</v>
      </c>
      <c r="I19" s="27" t="s">
        <v>71</v>
      </c>
      <c r="J19" s="3">
        <v>3</v>
      </c>
      <c r="K19" s="111" t="s">
        <v>14</v>
      </c>
      <c r="L19" s="112"/>
      <c r="M19" s="37"/>
      <c r="N19" s="125"/>
      <c r="O19" s="126"/>
      <c r="P19" s="57" t="str">
        <f>T7</f>
        <v>2026-2027</v>
      </c>
      <c r="Q19" s="66">
        <f>((SUMIF(E15:E23,T7,D15:D23))+(SUMIF(K15:K20,T7,J15:J20)))</f>
        <v>3</v>
      </c>
      <c r="R19" s="48"/>
      <c r="S19" s="48"/>
    </row>
    <row r="20" spans="1:21">
      <c r="A20" s="119"/>
      <c r="B20" s="6" t="s">
        <v>72</v>
      </c>
      <c r="C20" s="22" t="s">
        <v>73</v>
      </c>
      <c r="D20" s="13">
        <v>3</v>
      </c>
      <c r="E20" s="111" t="s">
        <v>31</v>
      </c>
      <c r="F20" s="112"/>
      <c r="G20" s="94"/>
      <c r="H20" s="6" t="s">
        <v>74</v>
      </c>
      <c r="I20" s="32" t="s">
        <v>75</v>
      </c>
      <c r="J20" s="3">
        <v>12</v>
      </c>
      <c r="K20" s="111" t="s">
        <v>14</v>
      </c>
      <c r="L20" s="112"/>
      <c r="M20" s="37"/>
      <c r="N20" s="78"/>
      <c r="O20" s="48"/>
      <c r="P20" s="48"/>
      <c r="Q20" s="51"/>
      <c r="R20" s="48"/>
      <c r="S20" s="48"/>
      <c r="T20" s="61"/>
      <c r="U20" s="61"/>
    </row>
    <row r="21" spans="1:21">
      <c r="A21" s="119"/>
      <c r="B21" s="6" t="s">
        <v>76</v>
      </c>
      <c r="C21" s="22" t="s">
        <v>77</v>
      </c>
      <c r="D21" s="13">
        <v>3</v>
      </c>
      <c r="E21" s="111" t="s">
        <v>37</v>
      </c>
      <c r="F21" s="112"/>
      <c r="G21" s="94"/>
      <c r="H21" s="8"/>
      <c r="I21" s="86" t="str">
        <f>C23</f>
        <v xml:space="preserve">Keuze-OPO*  </v>
      </c>
      <c r="J21" s="88">
        <f>D23</f>
        <v>3</v>
      </c>
      <c r="K21" s="92" t="str">
        <f>E23</f>
        <v>Behaald</v>
      </c>
      <c r="L21" s="62" t="s">
        <v>63</v>
      </c>
      <c r="M21" s="105"/>
      <c r="N21" s="78"/>
      <c r="O21" s="48"/>
      <c r="P21" s="48"/>
      <c r="Q21" s="51"/>
      <c r="R21" s="48"/>
      <c r="S21" s="48"/>
    </row>
    <row r="22" spans="1:21">
      <c r="A22" s="119"/>
      <c r="B22" s="6" t="s">
        <v>78</v>
      </c>
      <c r="C22" s="22" t="s">
        <v>79</v>
      </c>
      <c r="D22" s="13">
        <v>3</v>
      </c>
      <c r="E22" s="111" t="s">
        <v>14</v>
      </c>
      <c r="F22" s="112"/>
      <c r="G22" s="94"/>
      <c r="H22" s="9"/>
      <c r="I22" s="7"/>
      <c r="J22" s="3"/>
      <c r="K22" s="113"/>
      <c r="L22" s="114"/>
      <c r="M22" s="3"/>
      <c r="N22" s="78"/>
      <c r="O22" s="48"/>
      <c r="P22" s="48"/>
      <c r="Q22" s="51"/>
      <c r="R22" s="48"/>
      <c r="S22" s="48"/>
    </row>
    <row r="23" spans="1:21">
      <c r="A23" s="119"/>
      <c r="B23" s="8"/>
      <c r="C23" s="19" t="s">
        <v>80</v>
      </c>
      <c r="D23" s="13">
        <v>3</v>
      </c>
      <c r="E23" s="37" t="s">
        <v>14</v>
      </c>
      <c r="F23" s="97" t="s">
        <v>81</v>
      </c>
      <c r="G23" s="94"/>
      <c r="H23" s="9"/>
      <c r="I23" s="7"/>
      <c r="J23" s="3"/>
      <c r="K23" s="114"/>
      <c r="L23" s="115"/>
      <c r="M23" s="3"/>
      <c r="N23" s="79"/>
      <c r="Q23" s="58"/>
    </row>
    <row r="24" spans="1:21">
      <c r="A24" s="119"/>
      <c r="B24" s="99" t="str">
        <f>H17</f>
        <v>MBR70A</v>
      </c>
      <c r="C24" s="109" t="s">
        <v>82</v>
      </c>
      <c r="D24" s="108">
        <v>6</v>
      </c>
      <c r="E24" s="111" t="s">
        <v>31</v>
      </c>
      <c r="F24" s="112"/>
      <c r="G24" s="105"/>
      <c r="H24" s="9"/>
      <c r="I24" s="7"/>
      <c r="J24" s="3"/>
      <c r="K24" s="18"/>
      <c r="L24" s="87"/>
      <c r="M24" s="3"/>
      <c r="N24" s="79"/>
      <c r="Q24" s="58"/>
    </row>
    <row r="25" spans="1:21">
      <c r="A25" s="119"/>
      <c r="B25" s="120" t="s">
        <v>8</v>
      </c>
      <c r="C25" s="120"/>
      <c r="D25" s="36">
        <f>((SUM(D15:D22))+(SUMIF(F23,Blad1!A1,D23))+(SUMIF(L17,Blad1!A1,D24)))</f>
        <v>33</v>
      </c>
      <c r="E25" s="117"/>
      <c r="F25" s="118"/>
      <c r="G25" s="96"/>
      <c r="H25" s="120" t="s">
        <v>8</v>
      </c>
      <c r="I25" s="120"/>
      <c r="J25" s="5">
        <f>((SUM(J15:J16,J18:J20))+(SUMIF(F23,Blad1!A2,J21))+(SUMIF(L17,Blad1!A2,J17)))</f>
        <v>30</v>
      </c>
      <c r="K25" s="117"/>
      <c r="L25" s="146"/>
      <c r="M25" s="95"/>
      <c r="N25" s="80"/>
      <c r="O25" s="59"/>
      <c r="P25" s="59"/>
      <c r="Q25" s="60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>
      <c r="A27" s="119" t="s">
        <v>83</v>
      </c>
      <c r="B27" s="9" t="s">
        <v>84</v>
      </c>
      <c r="C27" s="25" t="s">
        <v>85</v>
      </c>
      <c r="D27" s="13">
        <v>3</v>
      </c>
      <c r="E27" s="111" t="s">
        <v>37</v>
      </c>
      <c r="F27" s="112"/>
      <c r="G27" s="94"/>
      <c r="H27" s="9" t="s">
        <v>86</v>
      </c>
      <c r="I27" s="21" t="s">
        <v>87</v>
      </c>
      <c r="J27" s="3">
        <v>3</v>
      </c>
      <c r="K27" s="111" t="s">
        <v>14</v>
      </c>
      <c r="L27" s="112"/>
      <c r="M27" s="37"/>
      <c r="N27" s="77"/>
      <c r="O27" s="68"/>
      <c r="P27" s="69" t="str">
        <f>T3</f>
        <v>Behaald</v>
      </c>
      <c r="Q27" s="70">
        <f>((SUMIF(E27:E29,T3,D27:D29))+(SUMIF(K27:K32,T3,J27:J32)))</f>
        <v>12</v>
      </c>
      <c r="R27" s="75"/>
      <c r="S27" s="48"/>
    </row>
    <row r="28" spans="1:21">
      <c r="A28" s="119"/>
      <c r="B28" s="9" t="s">
        <v>88</v>
      </c>
      <c r="C28" s="34" t="s">
        <v>89</v>
      </c>
      <c r="D28" s="13">
        <v>3</v>
      </c>
      <c r="E28" s="37" t="s">
        <v>14</v>
      </c>
      <c r="F28" s="97" t="s">
        <v>81</v>
      </c>
      <c r="G28" s="97"/>
      <c r="H28" s="9"/>
      <c r="I28" s="14" t="s">
        <v>90</v>
      </c>
      <c r="J28" s="3">
        <v>3</v>
      </c>
      <c r="K28" s="37" t="s">
        <v>37</v>
      </c>
      <c r="L28" s="98" t="s">
        <v>63</v>
      </c>
      <c r="M28" s="97"/>
      <c r="N28" s="125"/>
      <c r="O28" s="126" t="s">
        <v>18</v>
      </c>
      <c r="P28" s="50" t="str">
        <f>T4</f>
        <v>2023-2024</v>
      </c>
      <c r="Q28" s="63">
        <f>((SUMIF(E27:E29,T4,D27:D29))+(SUMIF(K27:K32,T4,J27:J32)))</f>
        <v>0</v>
      </c>
      <c r="R28" s="48"/>
      <c r="S28" s="48"/>
    </row>
    <row r="29" spans="1:21">
      <c r="A29" s="119"/>
      <c r="B29" s="9" t="s">
        <v>91</v>
      </c>
      <c r="C29" s="32" t="s">
        <v>92</v>
      </c>
      <c r="D29" s="13">
        <v>24</v>
      </c>
      <c r="E29" s="111" t="s">
        <v>37</v>
      </c>
      <c r="F29" s="112"/>
      <c r="G29" s="94"/>
      <c r="H29" s="9" t="s">
        <v>93</v>
      </c>
      <c r="I29" s="21" t="s">
        <v>94</v>
      </c>
      <c r="J29" s="3">
        <v>3</v>
      </c>
      <c r="K29" s="111" t="s">
        <v>37</v>
      </c>
      <c r="L29" s="112"/>
      <c r="M29" s="37"/>
      <c r="N29" s="125"/>
      <c r="O29" s="126"/>
      <c r="P29" s="53" t="str">
        <f>T5</f>
        <v>2024-2025</v>
      </c>
      <c r="Q29" s="64">
        <f>((SUMIF(E27:E29,T5,D27:D29))+(SUMIF(K27:K32,T5,J27:J32)))</f>
        <v>0</v>
      </c>
      <c r="R29" s="48"/>
      <c r="S29" s="48"/>
    </row>
    <row r="30" spans="1:21">
      <c r="A30" s="119"/>
      <c r="B30" s="9"/>
      <c r="C30" s="90" t="str">
        <f>I28</f>
        <v>VerdiepingsOPO *</v>
      </c>
      <c r="D30" s="89">
        <f>J28</f>
        <v>3</v>
      </c>
      <c r="E30" s="93" t="str">
        <f>K28</f>
        <v>2026-2027</v>
      </c>
      <c r="F30" s="91" t="s">
        <v>81</v>
      </c>
      <c r="G30" s="104"/>
      <c r="H30" s="9" t="s">
        <v>95</v>
      </c>
      <c r="I30" s="34" t="s">
        <v>96</v>
      </c>
      <c r="J30" s="3">
        <v>6</v>
      </c>
      <c r="K30" s="37" t="s">
        <v>14</v>
      </c>
      <c r="L30" s="98" t="s">
        <v>63</v>
      </c>
      <c r="M30" s="97"/>
      <c r="N30" s="125"/>
      <c r="O30" s="126"/>
      <c r="P30" s="55" t="str">
        <f>T6</f>
        <v>2025-2026</v>
      </c>
      <c r="Q30" s="65">
        <f>((SUMIF(E27:E29,T6,D27:D29))+(SUMIF(K27:K32,T6,J27:J32)))</f>
        <v>0</v>
      </c>
      <c r="R30" s="48"/>
      <c r="S30" s="48"/>
    </row>
    <row r="31" spans="1:21">
      <c r="A31" s="119"/>
      <c r="B31" s="99" t="str">
        <f>H30</f>
        <v>MBR80A</v>
      </c>
      <c r="C31" s="90" t="str">
        <f>I30</f>
        <v xml:space="preserve">Bachelorproject deel II* </v>
      </c>
      <c r="D31" s="89">
        <f>J30</f>
        <v>6</v>
      </c>
      <c r="E31" s="93" t="str">
        <f>K30</f>
        <v>Behaald</v>
      </c>
      <c r="F31" s="91" t="s">
        <v>81</v>
      </c>
      <c r="G31" s="104"/>
      <c r="H31" s="9" t="s">
        <v>97</v>
      </c>
      <c r="I31" s="35" t="s">
        <v>98</v>
      </c>
      <c r="J31" s="3">
        <v>12</v>
      </c>
      <c r="K31" s="111" t="s">
        <v>37</v>
      </c>
      <c r="L31" s="112"/>
      <c r="M31" s="37"/>
      <c r="N31" s="125"/>
      <c r="O31" s="126"/>
      <c r="P31" s="57" t="str">
        <f>T7</f>
        <v>2026-2027</v>
      </c>
      <c r="Q31" s="66">
        <f>((SUMIF(E27:E29,T7,D27:D29))+(SUMIF(K27:K32,T7,J27:J32)))</f>
        <v>48</v>
      </c>
      <c r="R31" s="48"/>
      <c r="S31" s="48"/>
    </row>
    <row r="32" spans="1:21">
      <c r="A32" s="119"/>
      <c r="B32" s="99" t="str">
        <f>H32</f>
        <v>MBR82A</v>
      </c>
      <c r="C32" s="90" t="str">
        <f>I32</f>
        <v xml:space="preserve">PIW * </v>
      </c>
      <c r="D32" s="89">
        <f>J32</f>
        <v>3</v>
      </c>
      <c r="E32" s="92" t="str">
        <f>K32</f>
        <v>2026-2027</v>
      </c>
      <c r="F32" s="62" t="s">
        <v>81</v>
      </c>
      <c r="G32" s="105"/>
      <c r="H32" s="9" t="s">
        <v>99</v>
      </c>
      <c r="I32" s="33" t="s">
        <v>100</v>
      </c>
      <c r="J32" s="3">
        <v>3</v>
      </c>
      <c r="K32" s="37" t="s">
        <v>37</v>
      </c>
      <c r="L32" s="98" t="s">
        <v>63</v>
      </c>
      <c r="M32" s="97"/>
      <c r="N32" s="79"/>
      <c r="Q32" s="58"/>
    </row>
    <row r="33" spans="1:17">
      <c r="A33" s="119"/>
      <c r="B33" s="9"/>
      <c r="C33" s="7"/>
      <c r="D33" s="89"/>
      <c r="E33" s="84"/>
      <c r="F33" s="85"/>
      <c r="G33" s="106"/>
      <c r="H33" s="9"/>
      <c r="I33" s="86" t="str">
        <f>C28</f>
        <v xml:space="preserve">Bachelorproject deel I* </v>
      </c>
      <c r="J33" s="88">
        <f>D28</f>
        <v>3</v>
      </c>
      <c r="K33" s="92" t="str">
        <f>E28</f>
        <v>Behaald</v>
      </c>
      <c r="L33" s="62" t="s">
        <v>63</v>
      </c>
      <c r="M33" s="105"/>
      <c r="N33" s="79"/>
      <c r="Q33" s="58"/>
    </row>
    <row r="34" spans="1:17">
      <c r="A34" s="119"/>
      <c r="B34" s="120" t="s">
        <v>8</v>
      </c>
      <c r="C34" s="120"/>
      <c r="D34" s="36">
        <f>((D27+D29))+(SUMIF(F28,Blad1!A1,D28))+(SUMIF(L28,Blad1!A1,D30)+(SUMIF(L30,Blad1!A1,D31)+(SUMIF(L32,Blad1!A1,D32))))</f>
        <v>30</v>
      </c>
      <c r="E34" s="117"/>
      <c r="F34" s="118"/>
      <c r="G34" s="96"/>
      <c r="H34" s="120" t="s">
        <v>8</v>
      </c>
      <c r="I34" s="120"/>
      <c r="J34" s="5">
        <f>((J27+J29+J31)+(SUMIF(F28,Blad1!A2,J33))+(SUMIF(L28,Blad1!A2,J28))+ (SUMIF(L30,Blad1!A2,J30))+(SUMIF(L32,Blad1!A2,J32)))</f>
        <v>30</v>
      </c>
      <c r="K34" s="117"/>
      <c r="L34" s="146"/>
      <c r="M34" s="95"/>
      <c r="N34" s="80"/>
      <c r="O34" s="59"/>
      <c r="P34" s="59"/>
      <c r="Q34" s="60"/>
    </row>
    <row r="35" spans="1:17">
      <c r="A35" s="42"/>
      <c r="B35" s="43"/>
      <c r="C35" s="43"/>
      <c r="D35" s="43"/>
      <c r="E35" s="43"/>
      <c r="F35" s="43"/>
      <c r="G35" s="43"/>
      <c r="H35" s="43"/>
      <c r="I35" s="43"/>
      <c r="J35" s="43"/>
      <c r="K35" s="43"/>
    </row>
    <row r="36" spans="1:17" ht="15" customHeight="1">
      <c r="B36" s="139" t="s">
        <v>101</v>
      </c>
      <c r="C36" s="140"/>
      <c r="D36" s="140"/>
      <c r="E36" s="140"/>
      <c r="F36" s="140"/>
      <c r="G36" s="141"/>
      <c r="H36" s="142" t="s">
        <v>102</v>
      </c>
      <c r="I36" s="143"/>
      <c r="J36" s="143"/>
      <c r="K36" s="143"/>
      <c r="L36" s="143"/>
      <c r="M36" s="143"/>
    </row>
    <row r="37" spans="1:17" ht="15" customHeight="1"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</row>
    <row r="38" spans="1:17">
      <c r="B38" s="74"/>
      <c r="C38" s="74" t="str">
        <f>T3</f>
        <v>Behaald</v>
      </c>
      <c r="D38" s="74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31</v>
      </c>
      <c r="E38" s="62">
        <f>SUMIF(F23,Blad1!A2,D23)+SUMIF(F28,Blad1!A2,D28)</f>
        <v>0</v>
      </c>
      <c r="H38" s="74"/>
      <c r="I38" s="74" t="str">
        <f>T3</f>
        <v>Behaald</v>
      </c>
      <c r="J38" s="74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56</v>
      </c>
      <c r="K38" s="62">
        <f>SUMIF(L17,Blad1!A1,J17)+SUMIF(L28,Blad1!A1,J28)+SUMIF(L30,Blad1!A1,J30)+SUMIF(L32,Blad1!A1,J32)</f>
        <v>0</v>
      </c>
    </row>
    <row r="39" spans="1:17">
      <c r="B39" s="124" t="s">
        <v>18</v>
      </c>
      <c r="C39" s="44" t="str">
        <f>T4</f>
        <v>2023-2024</v>
      </c>
      <c r="D39" s="44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2"/>
      <c r="H39" s="124" t="s">
        <v>18</v>
      </c>
      <c r="I39" s="44" t="str">
        <f>T4</f>
        <v>2023-2024</v>
      </c>
      <c r="J39" s="44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2"/>
    </row>
    <row r="40" spans="1:17">
      <c r="B40" s="124"/>
      <c r="C40" s="45" t="str">
        <f>T5</f>
        <v>2024-2025</v>
      </c>
      <c r="D40" s="45">
        <f ca="1">(SUMIF(E5:F11,T5,D5:D11)+SUMIF(E15:F22,T5,D15:D22)+SUMIF(E27,T5,D27)+SUMIF(E29,T5,D29))+SUMIFS(D23,E23,T5, F23,Blad1!A1)+SUMIFS(D28,E28,T5, F28,Blad1!A1)++SUMIFS(J17,K17,T5, L17,Blad1!A1)+SUMIFS(J28,K28,T5, L28,Blad1!A1)+SUMIFS(J30,K30,T5, L30,Blad1!A1)+SUMIFS(J32,K32,T5, L32,Blad1!A1)</f>
        <v>0</v>
      </c>
      <c r="E40" s="62"/>
      <c r="H40" s="124"/>
      <c r="I40" s="45" t="str">
        <f>T5</f>
        <v>2024-2025</v>
      </c>
      <c r="J40" s="45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2"/>
    </row>
    <row r="41" spans="1:17">
      <c r="B41" s="124"/>
      <c r="C41" s="46" t="str">
        <f>T6</f>
        <v>2025-2026</v>
      </c>
      <c r="D41" s="46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24</v>
      </c>
      <c r="E41" s="62"/>
      <c r="H41" s="124"/>
      <c r="I41" s="46" t="str">
        <f>T6</f>
        <v>2025-2026</v>
      </c>
      <c r="J41" s="46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12</v>
      </c>
      <c r="K41" s="62"/>
    </row>
    <row r="42" spans="1:17">
      <c r="B42" s="124"/>
      <c r="C42" s="47" t="str">
        <f>T7</f>
        <v>2026-2027</v>
      </c>
      <c r="D42" s="47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30</v>
      </c>
      <c r="E42" s="62"/>
      <c r="H42" s="124"/>
      <c r="I42" s="47" t="str">
        <f>T7</f>
        <v>2026-2027</v>
      </c>
      <c r="J42" s="47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21</v>
      </c>
      <c r="K42" s="62"/>
    </row>
  </sheetData>
  <sheetProtection algorithmName="SHA-512" hashValue="bq5+JngtyZ7lw1Ffb25e6Bxr+5UCmm47jF686Vp3LA0jthINWpFWBaoncPhW0mghC7GFhNnFAK2TVlnbM7GDnQ==" saltValue="/FGJStdoOG0aUDhihdbudg==" spinCount="100000" sheet="1" objects="1" scenarios="1"/>
  <mergeCells count="73">
    <mergeCell ref="O16:O19"/>
    <mergeCell ref="O28:O31"/>
    <mergeCell ref="N16:N19"/>
    <mergeCell ref="N28:N31"/>
    <mergeCell ref="K4:L4"/>
    <mergeCell ref="K5:L5"/>
    <mergeCell ref="K6:L6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A27:A34"/>
    <mergeCell ref="B34:C34"/>
    <mergeCell ref="H34:I34"/>
    <mergeCell ref="E27:F27"/>
    <mergeCell ref="E29:F29"/>
    <mergeCell ref="E34:F34"/>
    <mergeCell ref="B2:C2"/>
    <mergeCell ref="H2:I2"/>
    <mergeCell ref="K12:L12"/>
    <mergeCell ref="K7:L7"/>
    <mergeCell ref="K8:L8"/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E24:F24"/>
  </mergeCells>
  <phoneticPr fontId="8" type="noConversion"/>
  <conditionalFormatting sqref="B39">
    <cfRule type="cellIs" dxfId="232" priority="267" operator="equal">
      <formula>$T$6</formula>
    </cfRule>
    <cfRule type="cellIs" dxfId="231" priority="266" operator="equal">
      <formula>$T$7</formula>
    </cfRule>
    <cfRule type="cellIs" dxfId="230" priority="269" operator="equal">
      <formula>$T$5</formula>
    </cfRule>
    <cfRule type="cellIs" dxfId="229" priority="268" operator="equal">
      <formula>$T$4</formula>
    </cfRule>
  </conditionalFormatting>
  <conditionalFormatting sqref="C4">
    <cfRule type="expression" dxfId="228" priority="280">
      <formula>$K$4=$T$3</formula>
    </cfRule>
  </conditionalFormatting>
  <conditionalFormatting sqref="C5">
    <cfRule type="expression" dxfId="227" priority="369">
      <formula>$E$5=$T$3</formula>
    </cfRule>
  </conditionalFormatting>
  <conditionalFormatting sqref="C6">
    <cfRule type="expression" dxfId="226" priority="370">
      <formula>$E$6=$T$3</formula>
    </cfRule>
  </conditionalFormatting>
  <conditionalFormatting sqref="C7">
    <cfRule type="expression" dxfId="225" priority="371">
      <formula>$E$7=$T$3</formula>
    </cfRule>
  </conditionalFormatting>
  <conditionalFormatting sqref="C8">
    <cfRule type="expression" dxfId="224" priority="372">
      <formula>$E$8=$T$3</formula>
    </cfRule>
  </conditionalFormatting>
  <conditionalFormatting sqref="C9">
    <cfRule type="expression" dxfId="223" priority="373">
      <formula>$E$9=$T$3</formula>
    </cfRule>
  </conditionalFormatting>
  <conditionalFormatting sqref="C10">
    <cfRule type="expression" dxfId="222" priority="374">
      <formula>$E$10=$T$3</formula>
    </cfRule>
  </conditionalFormatting>
  <conditionalFormatting sqref="C11">
    <cfRule type="expression" dxfId="221" priority="375">
      <formula>$E$11=$T$3</formula>
    </cfRule>
  </conditionalFormatting>
  <conditionalFormatting sqref="C15">
    <cfRule type="expression" dxfId="220" priority="376">
      <formula>$E$15=$T$3</formula>
    </cfRule>
  </conditionalFormatting>
  <conditionalFormatting sqref="C16">
    <cfRule type="expression" dxfId="219" priority="377">
      <formula>$E$16=$T$3</formula>
    </cfRule>
  </conditionalFormatting>
  <conditionalFormatting sqref="C17">
    <cfRule type="expression" dxfId="218" priority="378">
      <formula>$E$17=$T$3</formula>
    </cfRule>
  </conditionalFormatting>
  <conditionalFormatting sqref="C18">
    <cfRule type="expression" dxfId="217" priority="379">
      <formula>$E$18=$T$3</formula>
    </cfRule>
  </conditionalFormatting>
  <conditionalFormatting sqref="C19">
    <cfRule type="expression" dxfId="216" priority="380">
      <formula>$E$19=$T$3</formula>
    </cfRule>
  </conditionalFormatting>
  <conditionalFormatting sqref="C20">
    <cfRule type="expression" dxfId="215" priority="381">
      <formula>$E$20=$T$3</formula>
    </cfRule>
  </conditionalFormatting>
  <conditionalFormatting sqref="C21">
    <cfRule type="expression" dxfId="214" priority="382">
      <formula>$E$21=$T$3</formula>
    </cfRule>
  </conditionalFormatting>
  <conditionalFormatting sqref="C22">
    <cfRule type="expression" dxfId="213" priority="383">
      <formula>$E$22=$T$3</formula>
    </cfRule>
  </conditionalFormatting>
  <conditionalFormatting sqref="C23">
    <cfRule type="expression" dxfId="212" priority="385">
      <formula>$E$23=$T$3</formula>
    </cfRule>
  </conditionalFormatting>
  <conditionalFormatting sqref="C24">
    <cfRule type="expression" dxfId="211" priority="7">
      <formula>$E$19=$T$3</formula>
    </cfRule>
  </conditionalFormatting>
  <conditionalFormatting sqref="C27">
    <cfRule type="expression" dxfId="210" priority="386">
      <formula>$E$27=$T$3</formula>
    </cfRule>
  </conditionalFormatting>
  <conditionalFormatting sqref="C28">
    <cfRule type="expression" dxfId="209" priority="388">
      <formula>$E$28=$T$3</formula>
    </cfRule>
  </conditionalFormatting>
  <conditionalFormatting sqref="C29">
    <cfRule type="expression" dxfId="208" priority="389">
      <formula>$E$29=$T$3</formula>
    </cfRule>
  </conditionalFormatting>
  <conditionalFormatting sqref="C30">
    <cfRule type="expression" dxfId="207" priority="173">
      <formula>$K$28=$T$3</formula>
    </cfRule>
  </conditionalFormatting>
  <conditionalFormatting sqref="C31">
    <cfRule type="expression" dxfId="206" priority="301">
      <formula>$K$30=$T$3</formula>
    </cfRule>
  </conditionalFormatting>
  <conditionalFormatting sqref="C32">
    <cfRule type="expression" dxfId="205" priority="171">
      <formula>$K$32=$T$3</formula>
    </cfRule>
  </conditionalFormatting>
  <conditionalFormatting sqref="E5:E11">
    <cfRule type="cellIs" dxfId="204" priority="261" operator="equal">
      <formula>$T$3</formula>
    </cfRule>
    <cfRule type="cellIs" dxfId="203" priority="367" operator="equal">
      <formula>$T$4</formula>
    </cfRule>
    <cfRule type="cellIs" dxfId="202" priority="366" operator="equal">
      <formula>$T$6</formula>
    </cfRule>
    <cfRule type="cellIs" dxfId="201" priority="365" operator="equal">
      <formula>$T$7</formula>
    </cfRule>
    <cfRule type="cellIs" dxfId="200" priority="368" operator="equal">
      <formula>$T$5</formula>
    </cfRule>
  </conditionalFormatting>
  <conditionalFormatting sqref="E15:E22">
    <cfRule type="cellIs" dxfId="199" priority="102" operator="equal">
      <formula>$T$6</formula>
    </cfRule>
    <cfRule type="cellIs" dxfId="198" priority="100" operator="equal">
      <formula>$T$3</formula>
    </cfRule>
    <cfRule type="cellIs" dxfId="197" priority="101" operator="equal">
      <formula>$T$7</formula>
    </cfRule>
    <cfRule type="cellIs" dxfId="196" priority="104" operator="equal">
      <formula>$T$5</formula>
    </cfRule>
    <cfRule type="cellIs" dxfId="195" priority="103" operator="equal">
      <formula>$T$4</formula>
    </cfRule>
  </conditionalFormatting>
  <conditionalFormatting sqref="E23">
    <cfRule type="cellIs" dxfId="194" priority="158" operator="equal">
      <formula>$T$6</formula>
    </cfRule>
    <cfRule type="cellIs" dxfId="193" priority="159" operator="equal">
      <formula>$T$4</formula>
    </cfRule>
    <cfRule type="cellIs" dxfId="192" priority="157" operator="equal">
      <formula>$T$7</formula>
    </cfRule>
    <cfRule type="cellIs" dxfId="191" priority="160" operator="equal">
      <formula>$T$5</formula>
    </cfRule>
    <cfRule type="cellIs" dxfId="190" priority="156" operator="equal">
      <formula>$T$3</formula>
    </cfRule>
  </conditionalFormatting>
  <conditionalFormatting sqref="E24">
    <cfRule type="cellIs" dxfId="189" priority="3" operator="equal">
      <formula>$T$7</formula>
    </cfRule>
    <cfRule type="cellIs" dxfId="188" priority="2" operator="equal">
      <formula>$T$3</formula>
    </cfRule>
    <cfRule type="cellIs" dxfId="187" priority="6" operator="equal">
      <formula>$T$5</formula>
    </cfRule>
    <cfRule type="cellIs" dxfId="186" priority="5" operator="equal">
      <formula>$T$4</formula>
    </cfRule>
    <cfRule type="cellIs" dxfId="185" priority="4" operator="equal">
      <formula>$T$6</formula>
    </cfRule>
  </conditionalFormatting>
  <conditionalFormatting sqref="E27">
    <cfRule type="cellIs" dxfId="184" priority="68" operator="equal">
      <formula>$T$4</formula>
    </cfRule>
    <cfRule type="cellIs" dxfId="183" priority="69" operator="equal">
      <formula>$T$5</formula>
    </cfRule>
    <cfRule type="cellIs" dxfId="182" priority="66" operator="equal">
      <formula>$T$7</formula>
    </cfRule>
    <cfRule type="cellIs" dxfId="181" priority="67" operator="equal">
      <formula>$T$6</formula>
    </cfRule>
    <cfRule type="cellIs" dxfId="180" priority="65" operator="equal">
      <formula>$T$3</formula>
    </cfRule>
  </conditionalFormatting>
  <conditionalFormatting sqref="E28">
    <cfRule type="cellIs" dxfId="179" priority="55" operator="equal">
      <formula>$T$3</formula>
    </cfRule>
    <cfRule type="cellIs" dxfId="178" priority="56" operator="equal">
      <formula>$T$7</formula>
    </cfRule>
    <cfRule type="cellIs" dxfId="177" priority="57" operator="equal">
      <formula>$T$6</formula>
    </cfRule>
    <cfRule type="cellIs" dxfId="176" priority="58" operator="equal">
      <formula>$T$4</formula>
    </cfRule>
    <cfRule type="cellIs" dxfId="175" priority="59" operator="equal">
      <formula>$T$5</formula>
    </cfRule>
  </conditionalFormatting>
  <conditionalFormatting sqref="E29">
    <cfRule type="cellIs" dxfId="174" priority="64" operator="equal">
      <formula>$T$5</formula>
    </cfRule>
    <cfRule type="cellIs" dxfId="173" priority="60" operator="equal">
      <formula>$T$3</formula>
    </cfRule>
    <cfRule type="cellIs" dxfId="172" priority="61" operator="equal">
      <formula>$T$7</formula>
    </cfRule>
    <cfRule type="cellIs" dxfId="171" priority="62" operator="equal">
      <formula>$T$6</formula>
    </cfRule>
    <cfRule type="cellIs" dxfId="170" priority="63" operator="equal">
      <formula>$T$4</formula>
    </cfRule>
  </conditionalFormatting>
  <conditionalFormatting sqref="E4:G4">
    <cfRule type="expression" dxfId="169" priority="279">
      <formula>$K$4=$T$3</formula>
    </cfRule>
  </conditionalFormatting>
  <conditionalFormatting sqref="H39">
    <cfRule type="cellIs" dxfId="168" priority="262" operator="equal">
      <formula>$T$7</formula>
    </cfRule>
    <cfRule type="cellIs" dxfId="167" priority="263" operator="equal">
      <formula>$T$6</formula>
    </cfRule>
    <cfRule type="cellIs" dxfId="166" priority="264" operator="equal">
      <formula>$T$4</formula>
    </cfRule>
    <cfRule type="cellIs" dxfId="165" priority="265" operator="equal">
      <formula>$T$5</formula>
    </cfRule>
  </conditionalFormatting>
  <conditionalFormatting sqref="I5">
    <cfRule type="expression" dxfId="164" priority="295">
      <formula>$K$5=$T$3</formula>
    </cfRule>
  </conditionalFormatting>
  <conditionalFormatting sqref="I6">
    <cfRule type="expression" dxfId="163" priority="299">
      <formula>$K$6=$T$3</formula>
    </cfRule>
  </conditionalFormatting>
  <conditionalFormatting sqref="I7">
    <cfRule type="expression" dxfId="162" priority="298">
      <formula>$K$7=$T$3</formula>
    </cfRule>
  </conditionalFormatting>
  <conditionalFormatting sqref="I8">
    <cfRule type="expression" dxfId="161" priority="297">
      <formula>$K$8=$T$3</formula>
    </cfRule>
  </conditionalFormatting>
  <conditionalFormatting sqref="I9">
    <cfRule type="expression" dxfId="160" priority="296">
      <formula>$K$9=$T$3</formula>
    </cfRule>
  </conditionalFormatting>
  <conditionalFormatting sqref="I15">
    <cfRule type="expression" dxfId="159" priority="294">
      <formula>$K$15=$T$3</formula>
    </cfRule>
  </conditionalFormatting>
  <conditionalFormatting sqref="I16">
    <cfRule type="expression" dxfId="158" priority="293">
      <formula>$K$16=$T$3</formula>
    </cfRule>
  </conditionalFormatting>
  <conditionalFormatting sqref="I17">
    <cfRule type="expression" dxfId="157" priority="292">
      <formula>$K$17=$T$3</formula>
    </cfRule>
  </conditionalFormatting>
  <conditionalFormatting sqref="I18">
    <cfRule type="expression" dxfId="156" priority="291">
      <formula>$K$18=$T$3</formula>
    </cfRule>
  </conditionalFormatting>
  <conditionalFormatting sqref="I19">
    <cfRule type="expression" dxfId="155" priority="290">
      <formula>$K$19=$T$3</formula>
    </cfRule>
  </conditionalFormatting>
  <conditionalFormatting sqref="I20">
    <cfRule type="expression" dxfId="154" priority="289">
      <formula>$K$20=$T$3</formula>
    </cfRule>
  </conditionalFormatting>
  <conditionalFormatting sqref="I27">
    <cfRule type="expression" dxfId="153" priority="288">
      <formula>$K$27=$T$3</formula>
    </cfRule>
  </conditionalFormatting>
  <conditionalFormatting sqref="I28">
    <cfRule type="expression" dxfId="152" priority="287">
      <formula>$K$28=$T$3</formula>
    </cfRule>
  </conditionalFormatting>
  <conditionalFormatting sqref="I29">
    <cfRule type="expression" dxfId="151" priority="286">
      <formula>$K$29=$T$3</formula>
    </cfRule>
  </conditionalFormatting>
  <conditionalFormatting sqref="I30">
    <cfRule type="expression" dxfId="150" priority="285">
      <formula>$K$30=$T$3</formula>
    </cfRule>
  </conditionalFormatting>
  <conditionalFormatting sqref="I31">
    <cfRule type="expression" dxfId="149" priority="284">
      <formula>$K$31=$T$3</formula>
    </cfRule>
  </conditionalFormatting>
  <conditionalFormatting sqref="I32:I33">
    <cfRule type="expression" dxfId="148" priority="283">
      <formula>$K$32=$T$3</formula>
    </cfRule>
  </conditionalFormatting>
  <conditionalFormatting sqref="I33">
    <cfRule type="expression" dxfId="147" priority="170">
      <formula>$E$28=$T$3</formula>
    </cfRule>
  </conditionalFormatting>
  <conditionalFormatting sqref="K4:K9">
    <cfRule type="cellIs" dxfId="146" priority="328" operator="equal">
      <formula>$T$7</formula>
    </cfRule>
    <cfRule type="cellIs" dxfId="145" priority="329" operator="equal">
      <formula>$T$6</formula>
    </cfRule>
    <cfRule type="cellIs" dxfId="144" priority="330" operator="equal">
      <formula>$T$4</formula>
    </cfRule>
    <cfRule type="cellIs" dxfId="143" priority="331" operator="equal">
      <formula>$T$5</formula>
    </cfRule>
    <cfRule type="cellIs" dxfId="142" priority="260" operator="equal">
      <formula>$T$3</formula>
    </cfRule>
  </conditionalFormatting>
  <conditionalFormatting sqref="K15:K16">
    <cfRule type="cellIs" dxfId="141" priority="94" operator="equal">
      <formula>$T$5</formula>
    </cfRule>
    <cfRule type="cellIs" dxfId="140" priority="93" operator="equal">
      <formula>$T$4</formula>
    </cfRule>
    <cfRule type="cellIs" dxfId="139" priority="92" operator="equal">
      <formula>$T$6</formula>
    </cfRule>
    <cfRule type="cellIs" dxfId="138" priority="91" operator="equal">
      <formula>$T$7</formula>
    </cfRule>
    <cfRule type="cellIs" dxfId="137" priority="90" operator="equal">
      <formula>$T$3</formula>
    </cfRule>
  </conditionalFormatting>
  <conditionalFormatting sqref="K17">
    <cfRule type="cellIs" dxfId="136" priority="54" operator="equal">
      <formula>$T$5</formula>
    </cfRule>
    <cfRule type="cellIs" dxfId="135" priority="53" operator="equal">
      <formula>$T$4</formula>
    </cfRule>
    <cfRule type="cellIs" dxfId="134" priority="52" operator="equal">
      <formula>$T$6</formula>
    </cfRule>
    <cfRule type="cellIs" dxfId="133" priority="51" operator="equal">
      <formula>$T$7</formula>
    </cfRule>
    <cfRule type="cellIs" dxfId="132" priority="50" operator="equal">
      <formula>$T$3</formula>
    </cfRule>
  </conditionalFormatting>
  <conditionalFormatting sqref="K18:K20">
    <cfRule type="cellIs" dxfId="131" priority="85" operator="equal">
      <formula>$T$3</formula>
    </cfRule>
    <cfRule type="cellIs" dxfId="130" priority="89" operator="equal">
      <formula>$T$5</formula>
    </cfRule>
    <cfRule type="cellIs" dxfId="129" priority="87" operator="equal">
      <formula>$T$6</formula>
    </cfRule>
    <cfRule type="cellIs" dxfId="128" priority="88" operator="equal">
      <formula>$T$4</formula>
    </cfRule>
    <cfRule type="cellIs" dxfId="127" priority="86" operator="equal">
      <formula>$T$7</formula>
    </cfRule>
  </conditionalFormatting>
  <conditionalFormatting sqref="K27">
    <cfRule type="cellIs" dxfId="126" priority="80" operator="equal">
      <formula>$T$3</formula>
    </cfRule>
    <cfRule type="cellIs" dxfId="125" priority="81" operator="equal">
      <formula>$T$7</formula>
    </cfRule>
    <cfRule type="cellIs" dxfId="124" priority="84" operator="equal">
      <formula>$T$5</formula>
    </cfRule>
    <cfRule type="cellIs" dxfId="123" priority="83" operator="equal">
      <formula>$T$4</formula>
    </cfRule>
    <cfRule type="cellIs" dxfId="122" priority="82" operator="equal">
      <formula>$T$6</formula>
    </cfRule>
  </conditionalFormatting>
  <conditionalFormatting sqref="K28">
    <cfRule type="cellIs" dxfId="121" priority="46" operator="equal">
      <formula>$T$7</formula>
    </cfRule>
    <cfRule type="cellIs" dxfId="120" priority="45" operator="equal">
      <formula>$T$3</formula>
    </cfRule>
    <cfRule type="cellIs" dxfId="119" priority="47" operator="equal">
      <formula>$T$6</formula>
    </cfRule>
    <cfRule type="cellIs" dxfId="118" priority="49" operator="equal">
      <formula>$T$5</formula>
    </cfRule>
    <cfRule type="cellIs" dxfId="117" priority="48" operator="equal">
      <formula>$T$4</formula>
    </cfRule>
  </conditionalFormatting>
  <conditionalFormatting sqref="K29">
    <cfRule type="cellIs" dxfId="116" priority="75" operator="equal">
      <formula>$T$3</formula>
    </cfRule>
    <cfRule type="cellIs" dxfId="115" priority="76" operator="equal">
      <formula>$T$7</formula>
    </cfRule>
    <cfRule type="cellIs" dxfId="114" priority="77" operator="equal">
      <formula>$T$6</formula>
    </cfRule>
    <cfRule type="cellIs" dxfId="113" priority="78" operator="equal">
      <formula>$T$4</formula>
    </cfRule>
    <cfRule type="cellIs" dxfId="112" priority="79" operator="equal">
      <formula>$T$5</formula>
    </cfRule>
  </conditionalFormatting>
  <conditionalFormatting sqref="K30">
    <cfRule type="cellIs" dxfId="111" priority="40" operator="equal">
      <formula>$T$3</formula>
    </cfRule>
    <cfRule type="cellIs" dxfId="110" priority="44" operator="equal">
      <formula>$T$5</formula>
    </cfRule>
    <cfRule type="cellIs" dxfId="109" priority="43" operator="equal">
      <formula>$T$4</formula>
    </cfRule>
    <cfRule type="cellIs" dxfId="108" priority="42" operator="equal">
      <formula>$T$6</formula>
    </cfRule>
    <cfRule type="cellIs" dxfId="107" priority="41" operator="equal">
      <formula>$T$7</formula>
    </cfRule>
  </conditionalFormatting>
  <conditionalFormatting sqref="K31">
    <cfRule type="cellIs" dxfId="106" priority="74" operator="equal">
      <formula>$T$5</formula>
    </cfRule>
    <cfRule type="cellIs" dxfId="105" priority="72" operator="equal">
      <formula>$T$6</formula>
    </cfRule>
    <cfRule type="cellIs" dxfId="104" priority="71" operator="equal">
      <formula>$T$7</formula>
    </cfRule>
    <cfRule type="cellIs" dxfId="103" priority="73" operator="equal">
      <formula>$T$4</formula>
    </cfRule>
    <cfRule type="cellIs" dxfId="102" priority="70" operator="equal">
      <formula>$T$3</formula>
    </cfRule>
  </conditionalFormatting>
  <conditionalFormatting sqref="K32">
    <cfRule type="cellIs" dxfId="101" priority="30" operator="equal">
      <formula>$T$3</formula>
    </cfRule>
    <cfRule type="cellIs" dxfId="100" priority="31" operator="equal">
      <formula>$T$7</formula>
    </cfRule>
    <cfRule type="cellIs" dxfId="99" priority="33" operator="equal">
      <formula>$T$4</formula>
    </cfRule>
    <cfRule type="cellIs" dxfId="98" priority="32" operator="equal">
      <formula>$T$6</formula>
    </cfRule>
    <cfRule type="cellIs" dxfId="97" priority="34" operator="equal">
      <formula>$T$5</formula>
    </cfRule>
  </conditionalFormatting>
  <conditionalFormatting sqref="N16:O16">
    <cfRule type="cellIs" dxfId="96" priority="275" operator="equal">
      <formula>$T$6</formula>
    </cfRule>
    <cfRule type="cellIs" dxfId="95" priority="274" operator="equal">
      <formula>$T$7</formula>
    </cfRule>
    <cfRule type="cellIs" dxfId="94" priority="276" operator="equal">
      <formula>$T$4</formula>
    </cfRule>
    <cfRule type="cellIs" dxfId="93" priority="277" operator="equal">
      <formula>$T$5</formula>
    </cfRule>
  </conditionalFormatting>
  <conditionalFormatting sqref="N27:O27">
    <cfRule type="cellIs" dxfId="92" priority="257" operator="equal">
      <formula>$T$3</formula>
    </cfRule>
  </conditionalFormatting>
  <conditionalFormatting sqref="N27:O28">
    <cfRule type="cellIs" dxfId="91" priority="273" operator="equal">
      <formula>$T$5</formula>
    </cfRule>
    <cfRule type="cellIs" dxfId="90" priority="271" operator="equal">
      <formula>$T$6</formula>
    </cfRule>
    <cfRule type="cellIs" dxfId="89" priority="272" operator="equal">
      <formula>$T$4</formula>
    </cfRule>
    <cfRule type="cellIs" dxfId="88" priority="270" operator="equal">
      <formula>$T$7</formula>
    </cfRule>
  </conditionalFormatting>
  <conditionalFormatting sqref="N20:S20">
    <cfRule type="cellIs" dxfId="87" priority="325" operator="equal">
      <formula>$T$6</formula>
    </cfRule>
    <cfRule type="cellIs" dxfId="86" priority="326" operator="equal">
      <formula>$T$4</formula>
    </cfRule>
    <cfRule type="cellIs" dxfId="85" priority="327" operator="equal">
      <formula>$T$5</formula>
    </cfRule>
  </conditionalFormatting>
  <conditionalFormatting sqref="Y3">
    <cfRule type="expression" dxfId="84" priority="239">
      <formula>$Q$15&lt;48</formula>
    </cfRule>
  </conditionalFormatting>
  <conditionalFormatting sqref="Y4">
    <cfRule type="expression" dxfId="83" priority="254">
      <formula>$Q$4&gt;48</formula>
    </cfRule>
    <cfRule type="expression" dxfId="82" priority="255">
      <formula>$Q$4&lt;48</formula>
    </cfRule>
    <cfRule type="expression" dxfId="81" priority="278">
      <formula>$Q$4=48</formula>
    </cfRule>
  </conditionalFormatting>
  <conditionalFormatting sqref="Y5">
    <cfRule type="expression" dxfId="80" priority="224">
      <formula>AND($Q$4&gt;48,$Q$15=48)</formula>
    </cfRule>
    <cfRule type="expression" dxfId="79" priority="225">
      <formula>AND($Q$4=48,$Q$15&gt;48)</formula>
    </cfRule>
    <cfRule type="expression" dxfId="78" priority="226">
      <formula>AND($Q$4=48,$Q$15=48)</formula>
    </cfRule>
    <cfRule type="expression" dxfId="77" priority="227">
      <formula>AND($Q$4&gt;48,$Q$15&gt;48)</formula>
    </cfRule>
    <cfRule type="expression" dxfId="76" priority="245">
      <formula>$Q$4&gt;48</formula>
    </cfRule>
    <cfRule type="expression" dxfId="75" priority="246">
      <formula>$Q$4=48</formula>
    </cfRule>
    <cfRule type="expression" dxfId="74" priority="247">
      <formula>$Q$15=48</formula>
    </cfRule>
    <cfRule type="expression" dxfId="73" priority="248">
      <formula>$Q$15&lt;48</formula>
    </cfRule>
    <cfRule type="expression" dxfId="72" priority="250">
      <formula>$Q$15&gt;48</formula>
    </cfRule>
  </conditionalFormatting>
  <conditionalFormatting sqref="Y5:Y6">
    <cfRule type="expression" dxfId="71" priority="243">
      <formula>$Q$4&lt;48</formula>
    </cfRule>
  </conditionalFormatting>
  <conditionalFormatting sqref="Y6">
    <cfRule type="expression" dxfId="70" priority="241">
      <formula>$Q$15=48</formula>
    </cfRule>
    <cfRule type="expression" dxfId="69" priority="242">
      <formula>$Q$15&gt;48</formula>
    </cfRule>
    <cfRule type="expression" dxfId="68" priority="240">
      <formula>$Q$15&lt;48</formula>
    </cfRule>
  </conditionalFormatting>
  <pageMargins left="0.7" right="0.7" top="0.75" bottom="0.75" header="0.3" footer="0.3"/>
  <pageSetup paperSize="9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3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12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11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84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387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68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66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51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54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53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27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26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18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cellIs" priority="1" operator="equal" id="{9B8B1B3B-3343-48FB-ADEF-57EF345AA9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E24</xm:sqref>
        </x14:conditionalFormatting>
        <x14:conditionalFormatting xmlns:xm="http://schemas.microsoft.com/office/excel/2006/main">
          <x14:cfRule type="cellIs" priority="22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14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23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33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2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8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27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5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4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6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19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2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0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208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202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196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189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G24</xm:sqref>
        </x14:conditionalFormatting>
        <x14:conditionalFormatting xmlns:xm="http://schemas.microsoft.com/office/excel/2006/main">
          <x14:cfRule type="expression" priority="216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49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48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47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69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87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52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28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17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24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42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74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6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8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9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0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19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1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20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12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21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13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17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6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5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4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8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9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25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88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90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E23 E28 K17 K28 K30 K32 E24:F24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81</v>
      </c>
      <c r="B1" s="73" t="s">
        <v>14</v>
      </c>
    </row>
    <row r="2" spans="1:2">
      <c r="A2" t="s">
        <v>63</v>
      </c>
      <c r="B2" s="49" t="s">
        <v>19</v>
      </c>
    </row>
    <row r="3" spans="1:2">
      <c r="B3" s="52" t="s">
        <v>25</v>
      </c>
    </row>
    <row r="4" spans="1:2">
      <c r="B4" s="54" t="s">
        <v>31</v>
      </c>
    </row>
    <row r="5" spans="1:2">
      <c r="B5" s="56" t="s">
        <v>37</v>
      </c>
    </row>
    <row r="6" spans="1:2">
      <c r="B6" s="103" t="s">
        <v>103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C94B98-B0D8-4F69-9DDF-328D6EE18029}"/>
</file>

<file path=customXml/itemProps2.xml><?xml version="1.0" encoding="utf-8"?>
<ds:datastoreItem xmlns:ds="http://schemas.openxmlformats.org/officeDocument/2006/customXml" ds:itemID="{5ACE04EC-9026-4560-B1F5-D73E7BB796AB}"/>
</file>

<file path=customXml/itemProps3.xml><?xml version="1.0" encoding="utf-8"?>
<ds:datastoreItem xmlns:ds="http://schemas.openxmlformats.org/officeDocument/2006/customXml" ds:itemID="{DA4018C9-90EF-4138-8859-C58909D073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Leen Van Den Broeck</cp:lastModifiedBy>
  <cp:revision/>
  <dcterms:created xsi:type="dcterms:W3CDTF">2020-11-16T09:30:24Z</dcterms:created>
  <dcterms:modified xsi:type="dcterms:W3CDTF">2025-02-21T08:15:56Z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13600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